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dam_moravec/Documents/BIOM/porady_schůze/sekce/2026/"/>
    </mc:Choice>
  </mc:AlternateContent>
  <xr:revisionPtr revIDLastSave="0" documentId="13_ncr:1_{4A02FC29-659E-9744-9DB4-C3AB5E3440A8}" xr6:coauthVersionLast="47" xr6:coauthVersionMax="47" xr10:uidLastSave="{00000000-0000-0000-0000-000000000000}"/>
  <bookViews>
    <workbookView xWindow="0" yWindow="600" windowWidth="27540" windowHeight="17400" xr2:uid="{88C24BC7-4082-48AB-9A54-E1C9C1FF88C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" i="1" l="1"/>
  <c r="F21" i="1" s="1"/>
  <c r="F5" i="1"/>
  <c r="L8" i="1"/>
  <c r="F12" i="1"/>
  <c r="F13" i="1"/>
  <c r="F14" i="1"/>
  <c r="F15" i="1"/>
  <c r="F16" i="1"/>
  <c r="F20" i="1"/>
  <c r="F22" i="1"/>
  <c r="F23" i="1"/>
  <c r="F24" i="1"/>
  <c r="F28" i="1"/>
  <c r="F29" i="1"/>
  <c r="F30" i="1"/>
  <c r="F31" i="1"/>
  <c r="F32" i="1"/>
  <c r="F36" i="1"/>
  <c r="F37" i="1"/>
  <c r="F38" i="1"/>
  <c r="F39" i="1"/>
  <c r="F40" i="1"/>
  <c r="F44" i="1"/>
  <c r="F45" i="1"/>
  <c r="F46" i="1"/>
  <c r="F47" i="1"/>
  <c r="F48" i="1"/>
  <c r="F9" i="1"/>
  <c r="G17" i="1"/>
  <c r="G18" i="1"/>
  <c r="G19" i="1"/>
  <c r="G20" i="1"/>
  <c r="G24" i="1"/>
  <c r="G25" i="1"/>
  <c r="G26" i="1"/>
  <c r="G27" i="1"/>
  <c r="G28" i="1"/>
  <c r="G32" i="1"/>
  <c r="G33" i="1"/>
  <c r="G34" i="1"/>
  <c r="G35" i="1"/>
  <c r="G36" i="1"/>
  <c r="G40" i="1"/>
  <c r="G41" i="1"/>
  <c r="G42" i="1"/>
  <c r="G43" i="1"/>
  <c r="G44" i="1"/>
  <c r="G48" i="1"/>
  <c r="G49" i="1"/>
  <c r="G50" i="1"/>
  <c r="G51" i="1"/>
  <c r="D11" i="1"/>
  <c r="D12" i="1"/>
  <c r="D13" i="1"/>
  <c r="D16" i="1"/>
  <c r="D9" i="1"/>
  <c r="F17" i="1"/>
  <c r="C5" i="1"/>
  <c r="G47" i="1" l="1"/>
  <c r="G39" i="1"/>
  <c r="G31" i="1"/>
  <c r="G23" i="1"/>
  <c r="F51" i="1"/>
  <c r="F43" i="1"/>
  <c r="F35" i="1"/>
  <c r="F27" i="1"/>
  <c r="F19" i="1"/>
  <c r="F11" i="1"/>
  <c r="G46" i="1"/>
  <c r="G38" i="1"/>
  <c r="G30" i="1"/>
  <c r="G22" i="1"/>
  <c r="F50" i="1"/>
  <c r="F42" i="1"/>
  <c r="F34" i="1"/>
  <c r="F26" i="1"/>
  <c r="F18" i="1"/>
  <c r="G45" i="1"/>
  <c r="G37" i="1"/>
  <c r="G29" i="1"/>
  <c r="G21" i="1"/>
  <c r="F49" i="1"/>
  <c r="F41" i="1"/>
  <c r="F33" i="1"/>
  <c r="F25" i="1"/>
  <c r="H5" i="1"/>
  <c r="C15" i="1"/>
  <c r="C14" i="1"/>
  <c r="B10" i="1"/>
  <c r="L22" i="1" l="1"/>
  <c r="L30" i="1"/>
  <c r="H30" i="1" s="1"/>
  <c r="L38" i="1"/>
  <c r="L46" i="1"/>
  <c r="H46" i="1" s="1"/>
  <c r="L25" i="1"/>
  <c r="H25" i="1" s="1"/>
  <c r="L41" i="1"/>
  <c r="H41" i="1" s="1"/>
  <c r="L23" i="1"/>
  <c r="H23" i="1" s="1"/>
  <c r="L31" i="1"/>
  <c r="L39" i="1"/>
  <c r="L47" i="1"/>
  <c r="L24" i="1"/>
  <c r="H24" i="1" s="1"/>
  <c r="L32" i="1"/>
  <c r="H32" i="1" s="1"/>
  <c r="L40" i="1"/>
  <c r="H40" i="1" s="1"/>
  <c r="L48" i="1"/>
  <c r="H48" i="1" s="1"/>
  <c r="L17" i="1"/>
  <c r="H17" i="1" s="1"/>
  <c r="L33" i="1"/>
  <c r="H33" i="1" s="1"/>
  <c r="L49" i="1"/>
  <c r="H49" i="1" s="1"/>
  <c r="L13" i="1"/>
  <c r="H13" i="1" s="1"/>
  <c r="L29" i="1"/>
  <c r="L45" i="1"/>
  <c r="H45" i="1" s="1"/>
  <c r="L18" i="1"/>
  <c r="H18" i="1" s="1"/>
  <c r="L34" i="1"/>
  <c r="H34" i="1" s="1"/>
  <c r="L50" i="1"/>
  <c r="H50" i="1" s="1"/>
  <c r="L19" i="1"/>
  <c r="H19" i="1" s="1"/>
  <c r="L35" i="1"/>
  <c r="H35" i="1" s="1"/>
  <c r="L51" i="1"/>
  <c r="H51" i="1" s="1"/>
  <c r="L20" i="1"/>
  <c r="H20" i="1" s="1"/>
  <c r="L36" i="1"/>
  <c r="H36" i="1" s="1"/>
  <c r="L21" i="1"/>
  <c r="L37" i="1"/>
  <c r="H37" i="1" s="1"/>
  <c r="L42" i="1"/>
  <c r="H42" i="1" s="1"/>
  <c r="L11" i="1"/>
  <c r="H11" i="1" s="1"/>
  <c r="L43" i="1"/>
  <c r="H43" i="1" s="1"/>
  <c r="L28" i="1"/>
  <c r="H28" i="1" s="1"/>
  <c r="L26" i="1"/>
  <c r="H26" i="1" s="1"/>
  <c r="L27" i="1"/>
  <c r="H27" i="1" s="1"/>
  <c r="L12" i="1"/>
  <c r="H12" i="1" s="1"/>
  <c r="L44" i="1"/>
  <c r="H44" i="1" s="1"/>
  <c r="H38" i="1"/>
  <c r="H39" i="1"/>
  <c r="H47" i="1"/>
  <c r="L16" i="1"/>
  <c r="H16" i="1" s="1"/>
  <c r="L9" i="1"/>
  <c r="H9" i="1" s="1"/>
  <c r="D15" i="1"/>
  <c r="L15" i="1" s="1"/>
  <c r="H15" i="1" s="1"/>
  <c r="H31" i="1"/>
  <c r="F10" i="1"/>
  <c r="F8" i="1" s="1"/>
  <c r="D10" i="1"/>
  <c r="L10" i="1" s="1"/>
  <c r="H10" i="1" s="1"/>
  <c r="H21" i="1"/>
  <c r="D14" i="1"/>
  <c r="L14" i="1" s="1"/>
  <c r="H14" i="1" s="1"/>
  <c r="C8" i="1"/>
  <c r="H29" i="1"/>
  <c r="H22" i="1"/>
  <c r="J23" i="1" l="1"/>
  <c r="I23" i="1"/>
  <c r="J15" i="1"/>
  <c r="I15" i="1"/>
  <c r="J46" i="1"/>
  <c r="I46" i="1"/>
  <c r="J14" i="1"/>
  <c r="I14" i="1"/>
  <c r="J37" i="1"/>
  <c r="I37" i="1"/>
  <c r="J45" i="1"/>
  <c r="I45" i="1"/>
  <c r="J30" i="1"/>
  <c r="I30" i="1"/>
  <c r="I21" i="1"/>
  <c r="J21" i="1"/>
  <c r="J38" i="1"/>
  <c r="I38" i="1"/>
  <c r="I50" i="1"/>
  <c r="J50" i="1"/>
  <c r="D8" i="1"/>
  <c r="E16" i="1" s="1"/>
  <c r="I44" i="1"/>
  <c r="J44" i="1"/>
  <c r="I34" i="1"/>
  <c r="J34" i="1"/>
  <c r="I41" i="1"/>
  <c r="J41" i="1"/>
  <c r="J22" i="1"/>
  <c r="I22" i="1"/>
  <c r="J12" i="1"/>
  <c r="I12" i="1"/>
  <c r="I40" i="1"/>
  <c r="J40" i="1"/>
  <c r="I27" i="1"/>
  <c r="J27" i="1"/>
  <c r="I32" i="1"/>
  <c r="J32" i="1"/>
  <c r="I16" i="1"/>
  <c r="J16" i="1"/>
  <c r="I20" i="1"/>
  <c r="J20" i="1"/>
  <c r="J47" i="1"/>
  <c r="I47" i="1"/>
  <c r="I51" i="1"/>
  <c r="J51" i="1"/>
  <c r="J39" i="1"/>
  <c r="I39" i="1"/>
  <c r="I43" i="1"/>
  <c r="J43" i="1"/>
  <c r="I35" i="1"/>
  <c r="J35" i="1"/>
  <c r="I49" i="1"/>
  <c r="J49" i="1"/>
  <c r="I42" i="1"/>
  <c r="J42" i="1"/>
  <c r="I17" i="1"/>
  <c r="J17" i="1"/>
  <c r="I10" i="1"/>
  <c r="J10" i="1"/>
  <c r="I48" i="1"/>
  <c r="J48" i="1"/>
  <c r="J18" i="1"/>
  <c r="I18" i="1"/>
  <c r="J25" i="1"/>
  <c r="I25" i="1"/>
  <c r="J29" i="1"/>
  <c r="I29" i="1"/>
  <c r="I9" i="1"/>
  <c r="J9" i="1"/>
  <c r="I36" i="1"/>
  <c r="J36" i="1"/>
  <c r="J31" i="1"/>
  <c r="I31" i="1"/>
  <c r="I26" i="1"/>
  <c r="J26" i="1"/>
  <c r="I24" i="1"/>
  <c r="J24" i="1"/>
  <c r="I28" i="1"/>
  <c r="J28" i="1"/>
  <c r="I13" i="1"/>
  <c r="J13" i="1"/>
  <c r="J11" i="1"/>
  <c r="I11" i="1"/>
  <c r="I19" i="1"/>
  <c r="J19" i="1"/>
  <c r="I33" i="1"/>
  <c r="J33" i="1"/>
  <c r="E14" i="1"/>
  <c r="E15" i="1"/>
  <c r="E9" i="1"/>
  <c r="E10" i="1"/>
  <c r="I8" i="1" l="1"/>
  <c r="J8" i="1" s="1"/>
  <c r="E13" i="1"/>
  <c r="E12" i="1"/>
  <c r="E11" i="1"/>
  <c r="E8" i="1"/>
</calcChain>
</file>

<file path=xl/sharedStrings.xml><?xml version="1.0" encoding="utf-8"?>
<sst xmlns="http://schemas.openxmlformats.org/spreadsheetml/2006/main" count="34" uniqueCount="34">
  <si>
    <t>součet dle typu surovin</t>
  </si>
  <si>
    <t xml:space="preserve">Výtěžnost (m3/t): </t>
  </si>
  <si>
    <t>vstup surovin (t)</t>
  </si>
  <si>
    <t>% methanu</t>
  </si>
  <si>
    <t>váha m3 bioplynu 51% CH4 45%CO2</t>
  </si>
  <si>
    <t xml:space="preserve">účinnost el. </t>
  </si>
  <si>
    <t xml:space="preserve"> svorková vyroba kWh/měsíc</t>
  </si>
  <si>
    <t>výhřevnost metanu MJ/m3</t>
  </si>
  <si>
    <t>Výhřevnost metanu kWh/m3</t>
  </si>
  <si>
    <t>sumární data</t>
  </si>
  <si>
    <t>podíl surovin na produkci bioplynu %</t>
  </si>
  <si>
    <t>celkem bioplynu (tis. m3) teoreticky</t>
  </si>
  <si>
    <t>energetická výtěžnost vstupní suroviny GJ/t vlhké hmoty (původní hmoty)</t>
  </si>
  <si>
    <t>fakturační cena biomasy Kč/t</t>
  </si>
  <si>
    <t>cena nakoupené vstupní suroviny Kč/t (cena pro výkaz paliv včetně souvisejících nákladů)</t>
  </si>
  <si>
    <t>cena bioplynu Kč/m3</t>
  </si>
  <si>
    <t>celková náklad na suroviny Kč/měsíc</t>
  </si>
  <si>
    <t>množství digestátu t/t púvodní hmoty</t>
  </si>
  <si>
    <t>XX 2026</t>
  </si>
  <si>
    <r>
      <t>A d) 2. vinasa, zbytky z pálenice</t>
    </r>
    <r>
      <rPr>
        <b/>
        <sz val="10"/>
        <color rgb="FFFF0000"/>
        <rFont val="Calibri"/>
        <family val="2"/>
        <charset val="238"/>
        <scheme val="minor"/>
      </rPr>
      <t xml:space="preserve">                              </t>
    </r>
  </si>
  <si>
    <t xml:space="preserve">a) Kukuřičná siláž / Sillage maize                                               </t>
  </si>
  <si>
    <t xml:space="preserve">A d) 4. melasové splašky              </t>
  </si>
  <si>
    <t xml:space="preserve">A d) 7. zrna - obilný odpad nakupovaný               </t>
  </si>
  <si>
    <t xml:space="preserve">A f) 4. kejda skotu / Animal manure       </t>
  </si>
  <si>
    <t xml:space="preserve">A q) senáž - biologický odpad / Biowaste    </t>
  </si>
  <si>
    <t xml:space="preserve"> A q) siláž, senáž </t>
  </si>
  <si>
    <t xml:space="preserve">A f) 6. trus opeřenců                           </t>
  </si>
  <si>
    <t>výhřevnost bioplynu MWh/tis. m3</t>
  </si>
  <si>
    <t>výhřevnost bioplynu GJ/tis. m3</t>
  </si>
  <si>
    <t xml:space="preserve"> Podpůrné přípravky a manipulaci Kč/t původní hmoty</t>
  </si>
  <si>
    <t xml:space="preserve">náklady vztažené k palivu </t>
  </si>
  <si>
    <t>vyskladnění a odvoz digestátu Kč/t digestátu</t>
  </si>
  <si>
    <t>příkon v bioplynu MWh/měsíc</t>
  </si>
  <si>
    <t>celkové množství spotřebovaného  bioplynu (tis. m3)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</si>
</sst>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-* #,##0.00_-;\-* #,##0.00_-;_-* &quot;-&quot;??_-;_-@_-"/>
    <numFmt numFmtId="164" formatCode="_-* #,##0_-;\-* #,##0_-;_-* &quot;-&quot;??_-;_-@_-"/>
    <numFmt numFmtId="165" formatCode="#,##0.000_ ;\-#,##0.000\ "/>
    <numFmt numFmtId="166" formatCode="[$-405]General"/>
    <numFmt numFmtId="167" formatCode="_-* #,##0.00\ _K_č_-;\-* #,##0.00\ _K_č_-;_-* &quot;-&quot;??\ _K_č_-;_-@_-"/>
    <numFmt numFmtId="168" formatCode="#,##0.00\ &quot;Kč&quot;"/>
    <numFmt numFmtId="169" formatCode="#,##0.000"/>
    <numFmt numFmtId="170" formatCode="0.000"/>
    <numFmt numFmtId="171" formatCode="_-* #,##0.000_-;\-* #,##0.000_-;_-* &quot;-&quot;??_-;_-@_-"/>
    <numFmt numFmtId="172" formatCode="_-* #,##0.000\ _K_č_-;\-* #,##0.000\ _K_č_-;_-* &quot;-&quot;????\ _K_č_-;_-@_-"/>
    <numFmt numFmtId="173" formatCode="#,##0\ &quot;Kč&quot;"/>
    <numFmt numFmtId="174" formatCode="_-* #,##0\ _K_č_-;\-* #,##0\ _K_č_-;_-* &quot;-&quot;????\ _K_č_-;_-@_-"/>
  </numFmts>
  <fonts count="15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2"/>
      <color indexed="8"/>
      <name val="Verdana"/>
      <family val="2"/>
      <charset val="238"/>
    </font>
    <font>
      <b/>
      <sz val="10"/>
      <color rgb="FFFF0000"/>
      <name val="Calibri"/>
      <family val="2"/>
      <charset val="238"/>
      <scheme val="minor"/>
    </font>
    <font>
      <sz val="11"/>
      <color rgb="FF000000"/>
      <name val="Arial12"/>
      <charset val="238"/>
    </font>
    <font>
      <b/>
      <sz val="16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28">
    <border>
      <left/>
      <right/>
      <top/>
      <bottom/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auto="1"/>
      </left>
      <right style="thin">
        <color indexed="64"/>
      </right>
      <top style="medium">
        <color indexed="64"/>
      </top>
      <bottom/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9" fontId="7" fillId="0" borderId="0" applyFont="0" applyFill="0" applyBorder="0" applyAlignment="0" applyProtection="0"/>
    <xf numFmtId="166" fontId="9" fillId="0" borderId="0" applyFont="0" applyBorder="0" applyProtection="0"/>
    <xf numFmtId="0" fontId="11" fillId="0" borderId="0"/>
  </cellStyleXfs>
  <cellXfs count="81">
    <xf numFmtId="0" fontId="0" fillId="0" borderId="0" xfId="0"/>
    <xf numFmtId="3" fontId="2" fillId="2" borderId="4" xfId="6" applyNumberFormat="1" applyFont="1" applyFill="1" applyBorder="1" applyAlignment="1">
      <alignment horizontal="center"/>
    </xf>
    <xf numFmtId="164" fontId="5" fillId="0" borderId="3" xfId="1" applyNumberFormat="1" applyFont="1" applyFill="1" applyBorder="1" applyAlignment="1">
      <alignment horizontal="center"/>
    </xf>
    <xf numFmtId="0" fontId="8" fillId="0" borderId="5" xfId="3" applyFont="1" applyBorder="1"/>
    <xf numFmtId="0" fontId="6" fillId="0" borderId="0" xfId="3" applyFont="1"/>
    <xf numFmtId="167" fontId="0" fillId="0" borderId="3" xfId="0" applyNumberFormat="1" applyBorder="1"/>
    <xf numFmtId="168" fontId="2" fillId="0" borderId="3" xfId="0" applyNumberFormat="1" applyFont="1" applyBorder="1"/>
    <xf numFmtId="9" fontId="12" fillId="2" borderId="3" xfId="6" applyNumberFormat="1" applyFont="1" applyFill="1" applyBorder="1" applyAlignment="1">
      <alignment horizontal="center"/>
    </xf>
    <xf numFmtId="169" fontId="12" fillId="2" borderId="3" xfId="6" applyNumberFormat="1" applyFont="1" applyFill="1" applyBorder="1" applyAlignment="1">
      <alignment horizontal="center"/>
    </xf>
    <xf numFmtId="170" fontId="12" fillId="0" borderId="3" xfId="2" applyNumberFormat="1" applyFont="1" applyFill="1" applyBorder="1" applyAlignment="1">
      <alignment horizontal="right"/>
    </xf>
    <xf numFmtId="2" fontId="12" fillId="0" borderId="3" xfId="2" applyNumberFormat="1" applyFont="1" applyFill="1" applyBorder="1" applyAlignment="1">
      <alignment horizontal="right"/>
    </xf>
    <xf numFmtId="0" fontId="4" fillId="0" borderId="8" xfId="3" applyFont="1" applyBorder="1"/>
    <xf numFmtId="0" fontId="0" fillId="0" borderId="8" xfId="0" applyBorder="1"/>
    <xf numFmtId="0" fontId="0" fillId="0" borderId="9" xfId="0" applyBorder="1"/>
    <xf numFmtId="0" fontId="4" fillId="0" borderId="10" xfId="3" applyFont="1" applyBorder="1"/>
    <xf numFmtId="164" fontId="4" fillId="2" borderId="10" xfId="1" applyNumberFormat="1" applyFont="1" applyFill="1" applyBorder="1"/>
    <xf numFmtId="164" fontId="4" fillId="2" borderId="8" xfId="1" applyNumberFormat="1" applyFont="1" applyFill="1" applyBorder="1"/>
    <xf numFmtId="164" fontId="6" fillId="2" borderId="8" xfId="1" applyNumberFormat="1" applyFont="1" applyFill="1" applyBorder="1"/>
    <xf numFmtId="0" fontId="0" fillId="2" borderId="8" xfId="0" applyFill="1" applyBorder="1"/>
    <xf numFmtId="0" fontId="0" fillId="2" borderId="9" xfId="0" applyFill="1" applyBorder="1"/>
    <xf numFmtId="43" fontId="13" fillId="4" borderId="14" xfId="0" applyNumberFormat="1" applyFont="1" applyFill="1" applyBorder="1" applyAlignment="1">
      <alignment horizontal="center" wrapText="1"/>
    </xf>
    <xf numFmtId="0" fontId="4" fillId="5" borderId="1" xfId="6" applyFont="1" applyFill="1" applyBorder="1" applyAlignment="1">
      <alignment horizontal="center" wrapText="1"/>
    </xf>
    <xf numFmtId="0" fontId="4" fillId="5" borderId="2" xfId="6" applyFont="1" applyFill="1" applyBorder="1" applyAlignment="1">
      <alignment horizontal="center" wrapText="1"/>
    </xf>
    <xf numFmtId="0" fontId="4" fillId="5" borderId="3" xfId="6" applyFont="1" applyFill="1" applyBorder="1" applyAlignment="1">
      <alignment horizontal="center" vertical="center" wrapText="1"/>
    </xf>
    <xf numFmtId="0" fontId="4" fillId="6" borderId="0" xfId="6" applyFont="1" applyFill="1" applyAlignment="1">
      <alignment horizontal="center" vertical="center" wrapText="1"/>
    </xf>
    <xf numFmtId="174" fontId="13" fillId="0" borderId="13" xfId="0" applyNumberFormat="1" applyFont="1" applyBorder="1"/>
    <xf numFmtId="0" fontId="12" fillId="0" borderId="15" xfId="0" applyFont="1" applyBorder="1" applyAlignment="1">
      <alignment horizontal="center" wrapText="1"/>
    </xf>
    <xf numFmtId="167" fontId="0" fillId="0" borderId="15" xfId="0" applyNumberFormat="1" applyBorder="1"/>
    <xf numFmtId="0" fontId="0" fillId="0" borderId="0" xfId="0" applyAlignment="1">
      <alignment horizontal="center" vertical="center" wrapText="1"/>
    </xf>
    <xf numFmtId="0" fontId="12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2" fillId="0" borderId="0" xfId="0" applyFont="1" applyAlignment="1">
      <alignment horizontal="center" wrapText="1"/>
    </xf>
    <xf numFmtId="168" fontId="0" fillId="0" borderId="0" xfId="0" applyNumberFormat="1"/>
    <xf numFmtId="167" fontId="0" fillId="0" borderId="0" xfId="0" applyNumberFormat="1"/>
    <xf numFmtId="2" fontId="0" fillId="0" borderId="0" xfId="0" applyNumberFormat="1" applyAlignment="1">
      <alignment horizontal="right" indent="3"/>
    </xf>
    <xf numFmtId="168" fontId="2" fillId="0" borderId="0" xfId="0" applyNumberFormat="1" applyFont="1"/>
    <xf numFmtId="3" fontId="4" fillId="6" borderId="6" xfId="3" applyNumberFormat="1" applyFont="1" applyFill="1" applyBorder="1" applyAlignment="1">
      <alignment horizontal="center" vertical="center" wrapText="1"/>
    </xf>
    <xf numFmtId="0" fontId="4" fillId="6" borderId="6" xfId="3" applyFont="1" applyFill="1" applyBorder="1" applyAlignment="1">
      <alignment horizontal="center" vertical="center" wrapText="1"/>
    </xf>
    <xf numFmtId="0" fontId="4" fillId="6" borderId="11" xfId="3" applyFont="1" applyFill="1" applyBorder="1" applyAlignment="1">
      <alignment horizontal="center" vertical="center" wrapText="1"/>
    </xf>
    <xf numFmtId="165" fontId="4" fillId="7" borderId="16" xfId="1" applyNumberFormat="1" applyFont="1" applyFill="1" applyBorder="1"/>
    <xf numFmtId="3" fontId="4" fillId="7" borderId="12" xfId="3" applyNumberFormat="1" applyFont="1" applyFill="1" applyBorder="1" applyAlignment="1">
      <alignment horizontal="center" vertical="center" wrapText="1"/>
    </xf>
    <xf numFmtId="165" fontId="5" fillId="2" borderId="17" xfId="1" applyNumberFormat="1" applyFont="1" applyFill="1" applyBorder="1"/>
    <xf numFmtId="0" fontId="0" fillId="2" borderId="17" xfId="0" applyFill="1" applyBorder="1"/>
    <xf numFmtId="0" fontId="0" fillId="2" borderId="18" xfId="0" applyFill="1" applyBorder="1"/>
    <xf numFmtId="171" fontId="14" fillId="7" borderId="6" xfId="1" applyNumberFormat="1" applyFont="1" applyFill="1" applyBorder="1"/>
    <xf numFmtId="9" fontId="14" fillId="7" borderId="6" xfId="4" applyFont="1" applyFill="1" applyBorder="1"/>
    <xf numFmtId="172" fontId="13" fillId="7" borderId="6" xfId="0" applyNumberFormat="1" applyFont="1" applyFill="1" applyBorder="1"/>
    <xf numFmtId="168" fontId="2" fillId="7" borderId="6" xfId="0" applyNumberFormat="1" applyFont="1" applyFill="1" applyBorder="1"/>
    <xf numFmtId="9" fontId="6" fillId="0" borderId="3" xfId="4" applyFont="1" applyFill="1" applyBorder="1"/>
    <xf numFmtId="172" fontId="0" fillId="0" borderId="3" xfId="0" applyNumberFormat="1" applyBorder="1"/>
    <xf numFmtId="168" fontId="2" fillId="2" borderId="3" xfId="0" applyNumberFormat="1" applyFont="1" applyFill="1" applyBorder="1"/>
    <xf numFmtId="43" fontId="0" fillId="0" borderId="3" xfId="0" applyNumberFormat="1" applyBorder="1"/>
    <xf numFmtId="0" fontId="0" fillId="0" borderId="3" xfId="0" applyBorder="1"/>
    <xf numFmtId="164" fontId="6" fillId="0" borderId="3" xfId="1" applyNumberFormat="1" applyFont="1" applyFill="1" applyBorder="1"/>
    <xf numFmtId="172" fontId="0" fillId="2" borderId="3" xfId="0" applyNumberFormat="1" applyFill="1" applyBorder="1"/>
    <xf numFmtId="171" fontId="6" fillId="0" borderId="19" xfId="1" applyNumberFormat="1" applyFont="1" applyFill="1" applyBorder="1"/>
    <xf numFmtId="9" fontId="6" fillId="0" borderId="20" xfId="4" applyFont="1" applyFill="1" applyBorder="1"/>
    <xf numFmtId="172" fontId="0" fillId="0" borderId="20" xfId="0" applyNumberFormat="1" applyBorder="1"/>
    <xf numFmtId="168" fontId="2" fillId="2" borderId="20" xfId="0" applyNumberFormat="1" applyFont="1" applyFill="1" applyBorder="1"/>
    <xf numFmtId="168" fontId="2" fillId="0" borderId="20" xfId="0" applyNumberFormat="1" applyFont="1" applyBorder="1"/>
    <xf numFmtId="43" fontId="0" fillId="0" borderId="20" xfId="0" applyNumberFormat="1" applyBorder="1"/>
    <xf numFmtId="43" fontId="0" fillId="0" borderId="21" xfId="0" applyNumberFormat="1" applyBorder="1"/>
    <xf numFmtId="171" fontId="6" fillId="0" borderId="22" xfId="1" applyNumberFormat="1" applyFont="1" applyFill="1" applyBorder="1"/>
    <xf numFmtId="43" fontId="0" fillId="0" borderId="23" xfId="0" applyNumberFormat="1" applyBorder="1"/>
    <xf numFmtId="0" fontId="0" fillId="0" borderId="22" xfId="0" applyBorder="1"/>
    <xf numFmtId="0" fontId="0" fillId="0" borderId="24" xfId="0" applyBorder="1"/>
    <xf numFmtId="0" fontId="0" fillId="0" borderId="25" xfId="0" applyBorder="1"/>
    <xf numFmtId="172" fontId="0" fillId="0" borderId="25" xfId="0" applyNumberFormat="1" applyBorder="1"/>
    <xf numFmtId="172" fontId="0" fillId="2" borderId="25" xfId="0" applyNumberFormat="1" applyFill="1" applyBorder="1"/>
    <xf numFmtId="168" fontId="2" fillId="0" borderId="25" xfId="0" applyNumberFormat="1" applyFont="1" applyBorder="1"/>
    <xf numFmtId="43" fontId="0" fillId="0" borderId="25" xfId="0" applyNumberFormat="1" applyBorder="1"/>
    <xf numFmtId="43" fontId="0" fillId="0" borderId="26" xfId="0" applyNumberFormat="1" applyBorder="1"/>
    <xf numFmtId="0" fontId="0" fillId="4" borderId="14" xfId="0" applyFill="1" applyBorder="1" applyAlignment="1">
      <alignment horizontal="center" wrapText="1"/>
    </xf>
    <xf numFmtId="173" fontId="2" fillId="7" borderId="11" xfId="0" applyNumberFormat="1" applyFont="1" applyFill="1" applyBorder="1"/>
    <xf numFmtId="173" fontId="2" fillId="4" borderId="12" xfId="0" applyNumberFormat="1" applyFont="1" applyFill="1" applyBorder="1"/>
    <xf numFmtId="0" fontId="4" fillId="6" borderId="27" xfId="3" applyFont="1" applyFill="1" applyBorder="1" applyAlignment="1">
      <alignment horizontal="center" vertical="center" wrapText="1"/>
    </xf>
    <xf numFmtId="0" fontId="4" fillId="7" borderId="7" xfId="3" applyFont="1" applyFill="1" applyBorder="1" applyAlignment="1">
      <alignment horizontal="right" vertical="center" wrapText="1"/>
    </xf>
    <xf numFmtId="49" fontId="10" fillId="3" borderId="5" xfId="1" applyNumberFormat="1" applyFont="1" applyFill="1" applyBorder="1" applyAlignment="1">
      <alignment horizontal="center"/>
    </xf>
    <xf numFmtId="49" fontId="10" fillId="3" borderId="0" xfId="1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4" borderId="12" xfId="0" applyFill="1" applyBorder="1" applyAlignment="1">
      <alignment horizontal="center" wrapText="1"/>
    </xf>
  </cellXfs>
  <cellStyles count="7">
    <cellStyle name="Čárka" xfId="1" builtinId="3"/>
    <cellStyle name="Excel Built-in Normal" xfId="5" xr:uid="{73B6E949-3231-4802-BEA1-068AFFDEE4B8}"/>
    <cellStyle name="Normální" xfId="0" builtinId="0"/>
    <cellStyle name="Normální 2 3 2" xfId="3" xr:uid="{FAF4D5D8-A1E8-4E2C-A997-ADD27B0EA938}"/>
    <cellStyle name="normální 4" xfId="6" xr:uid="{5830AA3D-DB3E-47AD-BB82-B50AFA88AF5C}"/>
    <cellStyle name="Procenta" xfId="2" builtinId="5"/>
    <cellStyle name="Procenta 2 2" xfId="4" xr:uid="{7D1A513B-D417-4586-A5C7-A27D12B63D1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79EF46-65DA-4C24-A0B4-ACD177141F8B}">
  <dimension ref="A3:T51"/>
  <sheetViews>
    <sheetView tabSelected="1" zoomScale="130" zoomScaleNormal="130" workbookViewId="0">
      <selection activeCell="D5" sqref="D5"/>
    </sheetView>
  </sheetViews>
  <sheetFormatPr baseColWidth="10" defaultColWidth="8.83203125" defaultRowHeight="15"/>
  <cols>
    <col min="1" max="1" width="52.1640625" customWidth="1"/>
    <col min="3" max="3" width="9.83203125" bestFit="1" customWidth="1"/>
    <col min="4" max="4" width="11" customWidth="1"/>
    <col min="5" max="10" width="14.1640625" customWidth="1"/>
    <col min="11" max="11" width="4.33203125" customWidth="1"/>
    <col min="12" max="12" width="13.5" customWidth="1"/>
    <col min="13" max="13" width="11.6640625" customWidth="1"/>
    <col min="14" max="18" width="14.83203125" customWidth="1"/>
    <col min="19" max="19" width="18.33203125" customWidth="1"/>
    <col min="20" max="20" width="14.83203125" customWidth="1"/>
  </cols>
  <sheetData>
    <row r="3" spans="1:20" ht="21">
      <c r="A3" s="77" t="s">
        <v>18</v>
      </c>
      <c r="B3" s="78"/>
      <c r="C3" s="78"/>
      <c r="D3" s="78"/>
      <c r="E3" s="78"/>
      <c r="F3" s="78"/>
      <c r="G3" s="78"/>
      <c r="H3" s="78"/>
      <c r="I3" s="78"/>
      <c r="J3" s="78"/>
      <c r="L3" s="79" t="s">
        <v>30</v>
      </c>
      <c r="M3" s="79"/>
    </row>
    <row r="4" spans="1:20" ht="56.25" customHeight="1">
      <c r="A4" s="21" t="s">
        <v>6</v>
      </c>
      <c r="B4" s="22" t="s">
        <v>5</v>
      </c>
      <c r="C4" s="22" t="s">
        <v>32</v>
      </c>
      <c r="D4" s="22" t="s">
        <v>33</v>
      </c>
      <c r="E4" s="22" t="s">
        <v>3</v>
      </c>
      <c r="F4" s="22" t="s">
        <v>27</v>
      </c>
      <c r="G4" s="23" t="s">
        <v>28</v>
      </c>
      <c r="H4" s="23" t="s">
        <v>4</v>
      </c>
      <c r="I4" s="23" t="s">
        <v>7</v>
      </c>
      <c r="J4" s="23" t="s">
        <v>8</v>
      </c>
      <c r="L4" s="24" t="s">
        <v>29</v>
      </c>
      <c r="M4" s="24" t="s">
        <v>31</v>
      </c>
    </row>
    <row r="5" spans="1:20">
      <c r="A5" s="1">
        <v>802946.54</v>
      </c>
      <c r="B5" s="7">
        <v>0.41</v>
      </c>
      <c r="C5" s="8">
        <f>A5/B5/1000</f>
        <v>1958.4061951219514</v>
      </c>
      <c r="D5" s="2">
        <v>414952.50769075402</v>
      </c>
      <c r="E5" s="7">
        <v>0.52</v>
      </c>
      <c r="F5" s="9">
        <f>J5*E5</f>
        <v>5.1818</v>
      </c>
      <c r="G5" s="9">
        <f>I5*E5</f>
        <v>18.659160000000004</v>
      </c>
      <c r="H5" s="10">
        <f>(1.9*45%) + (0.7*51%)</f>
        <v>1.212</v>
      </c>
      <c r="I5" s="52">
        <v>35.883000000000003</v>
      </c>
      <c r="J5" s="52">
        <v>9.9649999999999999</v>
      </c>
      <c r="L5">
        <v>45</v>
      </c>
      <c r="M5">
        <v>50</v>
      </c>
    </row>
    <row r="6" spans="1:20" ht="16" thickBot="1">
      <c r="A6" s="3"/>
      <c r="B6" s="4"/>
      <c r="C6" s="4"/>
      <c r="D6" s="4"/>
      <c r="E6" s="4"/>
      <c r="F6" s="4"/>
      <c r="G6" s="4"/>
      <c r="H6" s="4"/>
    </row>
    <row r="7" spans="1:20" ht="96" customHeight="1" thickBot="1">
      <c r="A7" s="75" t="s">
        <v>0</v>
      </c>
      <c r="B7" s="36" t="s">
        <v>1</v>
      </c>
      <c r="C7" s="36" t="s">
        <v>2</v>
      </c>
      <c r="D7" s="37" t="s">
        <v>11</v>
      </c>
      <c r="E7" s="37" t="s">
        <v>10</v>
      </c>
      <c r="F7" s="37" t="s">
        <v>12</v>
      </c>
      <c r="G7" s="37" t="s">
        <v>13</v>
      </c>
      <c r="H7" s="38" t="s">
        <v>14</v>
      </c>
      <c r="I7" s="80" t="s">
        <v>16</v>
      </c>
      <c r="J7" s="72" t="s">
        <v>15</v>
      </c>
      <c r="L7" s="26" t="s">
        <v>17</v>
      </c>
      <c r="M7" s="28"/>
      <c r="O7" s="29"/>
      <c r="P7" s="30"/>
      <c r="Q7" s="30"/>
      <c r="R7" s="30"/>
      <c r="S7" s="28"/>
      <c r="T7" s="31"/>
    </row>
    <row r="8" spans="1:20" ht="22" customHeight="1" thickBot="1">
      <c r="A8" s="76" t="s">
        <v>9</v>
      </c>
      <c r="B8" s="40"/>
      <c r="C8" s="39">
        <f>SUM(C9:C51)</f>
        <v>2445.4299999999998</v>
      </c>
      <c r="D8" s="44">
        <f>SUM(D9:D51)</f>
        <v>412.70643999999993</v>
      </c>
      <c r="E8" s="45">
        <f>SUM(E9:E51)</f>
        <v>1.0000000000000002</v>
      </c>
      <c r="F8" s="46">
        <f t="shared" ref="F8" si="0">SUM(F9:F51)</f>
        <v>39837.306600000011</v>
      </c>
      <c r="G8" s="47"/>
      <c r="H8" s="73"/>
      <c r="I8" s="74">
        <f>SUMIF(I9:I51,"&gt;0")</f>
        <v>2389393.9837359996</v>
      </c>
      <c r="J8" s="20">
        <f>I8/(D8*1000)</f>
        <v>5.7895728104848567</v>
      </c>
      <c r="L8" s="25">
        <f>SUM(L9:L51)</f>
        <v>1945.22979472</v>
      </c>
      <c r="M8" s="28"/>
      <c r="O8" s="29"/>
      <c r="P8" s="30"/>
      <c r="Q8" s="30"/>
      <c r="R8" s="30"/>
      <c r="S8" s="28"/>
      <c r="T8" s="31"/>
    </row>
    <row r="9" spans="1:20">
      <c r="A9" s="14" t="s">
        <v>20</v>
      </c>
      <c r="B9" s="15">
        <v>251</v>
      </c>
      <c r="C9" s="41">
        <v>1168</v>
      </c>
      <c r="D9" s="55">
        <f>B9*C9/1000</f>
        <v>293.16800000000001</v>
      </c>
      <c r="E9" s="56">
        <f>D9/$D$8</f>
        <v>0.71035479843735916</v>
      </c>
      <c r="F9" s="57">
        <f>B9*$G$5</f>
        <v>4683.449160000001</v>
      </c>
      <c r="G9" s="58">
        <v>1414.32</v>
      </c>
      <c r="H9" s="59">
        <f t="shared" ref="H9:H51" si="1">G9+$L$5+($M$5*(L9/C9))</f>
        <v>1494.1093999999998</v>
      </c>
      <c r="I9" s="60">
        <f t="shared" ref="I9:I51" si="2">C9*H9</f>
        <v>1745119.7791999998</v>
      </c>
      <c r="J9" s="61">
        <f>H9/B9</f>
        <v>5.9526270916334658</v>
      </c>
      <c r="L9" s="27">
        <f t="shared" ref="L9:L51" si="3">C9-(D9*$H$5)</f>
        <v>812.680384</v>
      </c>
      <c r="M9" s="32"/>
      <c r="O9" s="33"/>
      <c r="P9" s="34"/>
      <c r="Q9" s="34"/>
      <c r="R9" s="34"/>
      <c r="S9" s="32"/>
      <c r="T9" s="35"/>
    </row>
    <row r="10" spans="1:20">
      <c r="A10" s="11" t="s">
        <v>19</v>
      </c>
      <c r="B10" s="16">
        <f>1.2*220</f>
        <v>264</v>
      </c>
      <c r="C10" s="41">
        <v>27.64</v>
      </c>
      <c r="D10" s="62">
        <f t="shared" ref="D10:D16" si="4">B10*C10/1000</f>
        <v>7.2969600000000003</v>
      </c>
      <c r="E10" s="48">
        <f t="shared" ref="E10:E16" si="5">D10/$D$8</f>
        <v>1.7680751480398518E-2</v>
      </c>
      <c r="F10" s="49">
        <f t="shared" ref="F10:F51" si="6">B10*$G$5</f>
        <v>4926.0182400000012</v>
      </c>
      <c r="G10" s="50">
        <v>970</v>
      </c>
      <c r="H10" s="6">
        <f t="shared" si="1"/>
        <v>1049.0016000000001</v>
      </c>
      <c r="I10" s="51">
        <f t="shared" si="2"/>
        <v>28994.404224000002</v>
      </c>
      <c r="J10" s="63">
        <f t="shared" ref="J10:J51" si="7">H10/B10</f>
        <v>3.9734909090909092</v>
      </c>
      <c r="L10" s="27">
        <f t="shared" si="3"/>
        <v>18.796084480000001</v>
      </c>
      <c r="M10" s="32"/>
      <c r="O10" s="33"/>
      <c r="P10" s="34"/>
      <c r="Q10" s="34"/>
      <c r="R10" s="34"/>
      <c r="S10" s="32"/>
      <c r="T10" s="35"/>
    </row>
    <row r="11" spans="1:20">
      <c r="A11" s="11" t="s">
        <v>21</v>
      </c>
      <c r="B11" s="16">
        <v>440</v>
      </c>
      <c r="C11" s="41">
        <v>84.19</v>
      </c>
      <c r="D11" s="62">
        <f t="shared" si="4"/>
        <v>37.043599999999998</v>
      </c>
      <c r="E11" s="48">
        <f t="shared" si="5"/>
        <v>8.9757746450479431E-2</v>
      </c>
      <c r="F11" s="49">
        <f t="shared" si="6"/>
        <v>8210.0304000000015</v>
      </c>
      <c r="G11" s="50">
        <v>1100</v>
      </c>
      <c r="H11" s="6">
        <f t="shared" si="1"/>
        <v>1168.336</v>
      </c>
      <c r="I11" s="51">
        <f t="shared" si="2"/>
        <v>98362.207840000003</v>
      </c>
      <c r="J11" s="63">
        <f t="shared" si="7"/>
        <v>2.6553090909090908</v>
      </c>
      <c r="L11" s="27">
        <f t="shared" si="3"/>
        <v>39.293156799999998</v>
      </c>
      <c r="M11" s="32"/>
      <c r="O11" s="33"/>
      <c r="P11" s="34"/>
      <c r="Q11" s="34"/>
      <c r="R11" s="34"/>
      <c r="S11" s="32"/>
      <c r="T11" s="35"/>
    </row>
    <row r="12" spans="1:20">
      <c r="A12" s="11" t="s">
        <v>22</v>
      </c>
      <c r="B12" s="16">
        <v>620</v>
      </c>
      <c r="C12" s="41">
        <v>14.62</v>
      </c>
      <c r="D12" s="62">
        <f t="shared" si="4"/>
        <v>9.0643999999999991</v>
      </c>
      <c r="E12" s="48">
        <f t="shared" si="5"/>
        <v>2.1963311258239637E-2</v>
      </c>
      <c r="F12" s="49">
        <f t="shared" si="6"/>
        <v>11568.679200000002</v>
      </c>
      <c r="G12" s="50">
        <v>2700</v>
      </c>
      <c r="H12" s="6">
        <f t="shared" si="1"/>
        <v>2757.4279999999999</v>
      </c>
      <c r="I12" s="51">
        <f t="shared" si="2"/>
        <v>40313.59736</v>
      </c>
      <c r="J12" s="63">
        <f t="shared" si="7"/>
        <v>4.447464516129032</v>
      </c>
      <c r="L12" s="27">
        <f t="shared" si="3"/>
        <v>3.6339471999999997</v>
      </c>
      <c r="M12" s="32"/>
      <c r="O12" s="33"/>
      <c r="P12" s="34"/>
      <c r="Q12" s="34"/>
      <c r="R12" s="34"/>
      <c r="S12" s="32"/>
      <c r="T12" s="35"/>
    </row>
    <row r="13" spans="1:20">
      <c r="A13" s="11" t="s">
        <v>23</v>
      </c>
      <c r="B13" s="16">
        <v>36</v>
      </c>
      <c r="C13" s="41">
        <v>984</v>
      </c>
      <c r="D13" s="62">
        <f t="shared" si="4"/>
        <v>35.423999999999999</v>
      </c>
      <c r="E13" s="48">
        <f t="shared" si="5"/>
        <v>8.5833407397277364E-2</v>
      </c>
      <c r="F13" s="49">
        <f t="shared" si="6"/>
        <v>671.72976000000017</v>
      </c>
      <c r="G13" s="50">
        <v>150</v>
      </c>
      <c r="H13" s="6">
        <f t="shared" si="1"/>
        <v>242.8184</v>
      </c>
      <c r="I13" s="51">
        <f t="shared" si="2"/>
        <v>238933.30559999999</v>
      </c>
      <c r="J13" s="63">
        <f t="shared" si="7"/>
        <v>6.7449555555555554</v>
      </c>
      <c r="L13" s="27">
        <f t="shared" si="3"/>
        <v>941.06611199999998</v>
      </c>
      <c r="M13" s="32"/>
      <c r="O13" s="33"/>
      <c r="P13" s="34"/>
      <c r="Q13" s="34"/>
      <c r="R13" s="34"/>
      <c r="S13" s="32"/>
      <c r="T13" s="35"/>
    </row>
    <row r="14" spans="1:20">
      <c r="A14" s="11" t="s">
        <v>24</v>
      </c>
      <c r="B14" s="16">
        <v>187</v>
      </c>
      <c r="C14" s="41">
        <f>99.12+5.5+18.24+30</f>
        <v>152.86000000000001</v>
      </c>
      <c r="D14" s="62">
        <f t="shared" si="4"/>
        <v>28.584820000000004</v>
      </c>
      <c r="E14" s="48">
        <f t="shared" si="5"/>
        <v>6.9261870495648206E-2</v>
      </c>
      <c r="F14" s="49">
        <f t="shared" si="6"/>
        <v>3489.2629200000006</v>
      </c>
      <c r="G14" s="50">
        <v>1400</v>
      </c>
      <c r="H14" s="6">
        <f t="shared" si="1"/>
        <v>1483.6677999999999</v>
      </c>
      <c r="I14" s="51">
        <f t="shared" si="2"/>
        <v>226793.45990800002</v>
      </c>
      <c r="J14" s="63">
        <f t="shared" si="7"/>
        <v>7.9340524064171118</v>
      </c>
      <c r="L14" s="27">
        <f t="shared" si="3"/>
        <v>118.21519816</v>
      </c>
      <c r="M14" s="32"/>
      <c r="O14" s="33"/>
      <c r="P14" s="34"/>
      <c r="Q14" s="34"/>
      <c r="R14" s="34"/>
      <c r="S14" s="32"/>
      <c r="T14" s="35"/>
    </row>
    <row r="15" spans="1:20">
      <c r="A15" s="11" t="s">
        <v>25</v>
      </c>
      <c r="B15" s="16">
        <v>187</v>
      </c>
      <c r="C15" s="41">
        <f>0.18</f>
        <v>0.18</v>
      </c>
      <c r="D15" s="62">
        <f t="shared" si="4"/>
        <v>3.3659999999999995E-2</v>
      </c>
      <c r="E15" s="48">
        <f t="shared" si="5"/>
        <v>8.1559182841925123E-5</v>
      </c>
      <c r="F15" s="49">
        <f t="shared" si="6"/>
        <v>3489.2629200000006</v>
      </c>
      <c r="G15" s="50">
        <v>1449.66</v>
      </c>
      <c r="H15" s="6">
        <f t="shared" si="1"/>
        <v>1533.3278</v>
      </c>
      <c r="I15" s="51">
        <f t="shared" si="2"/>
        <v>275.99900400000001</v>
      </c>
      <c r="J15" s="63">
        <f t="shared" si="7"/>
        <v>8.199613903743316</v>
      </c>
      <c r="L15" s="27">
        <f t="shared" si="3"/>
        <v>0.13920408000000001</v>
      </c>
      <c r="M15" s="32"/>
      <c r="O15" s="33"/>
      <c r="P15" s="34"/>
      <c r="Q15" s="34"/>
      <c r="R15" s="34"/>
      <c r="S15" s="32"/>
      <c r="T15" s="35"/>
    </row>
    <row r="16" spans="1:20">
      <c r="A16" s="11" t="s">
        <v>26</v>
      </c>
      <c r="B16" s="16">
        <v>150</v>
      </c>
      <c r="C16" s="41">
        <v>13.94</v>
      </c>
      <c r="D16" s="62">
        <f t="shared" si="4"/>
        <v>2.0910000000000002</v>
      </c>
      <c r="E16" s="48">
        <f t="shared" si="5"/>
        <v>5.0665552977559557E-3</v>
      </c>
      <c r="F16" s="49">
        <f t="shared" si="6"/>
        <v>2798.8740000000007</v>
      </c>
      <c r="G16" s="50">
        <v>674.58</v>
      </c>
      <c r="H16" s="6">
        <f t="shared" si="1"/>
        <v>760.49</v>
      </c>
      <c r="I16" s="51">
        <f t="shared" si="2"/>
        <v>10601.230599999999</v>
      </c>
      <c r="J16" s="63">
        <f t="shared" si="7"/>
        <v>5.0699333333333332</v>
      </c>
      <c r="L16" s="27">
        <f t="shared" si="3"/>
        <v>11.405707999999999</v>
      </c>
      <c r="M16" s="32"/>
      <c r="O16" s="33"/>
      <c r="P16" s="34"/>
      <c r="Q16" s="34"/>
      <c r="R16" s="34"/>
      <c r="S16" s="32"/>
      <c r="T16" s="35"/>
    </row>
    <row r="17" spans="1:12">
      <c r="A17" s="11"/>
      <c r="B17" s="17"/>
      <c r="C17" s="42"/>
      <c r="D17" s="64"/>
      <c r="E17" s="53"/>
      <c r="F17" s="49">
        <f t="shared" si="6"/>
        <v>0</v>
      </c>
      <c r="G17" s="54">
        <f t="shared" ref="G17:G51" si="8">B17*$G$5</f>
        <v>0</v>
      </c>
      <c r="H17" s="6" t="e">
        <f t="shared" si="1"/>
        <v>#DIV/0!</v>
      </c>
      <c r="I17" s="51" t="e">
        <f t="shared" si="2"/>
        <v>#DIV/0!</v>
      </c>
      <c r="J17" s="63" t="e">
        <f t="shared" si="7"/>
        <v>#DIV/0!</v>
      </c>
      <c r="L17" s="27">
        <f t="shared" si="3"/>
        <v>0</v>
      </c>
    </row>
    <row r="18" spans="1:12">
      <c r="A18" s="11"/>
      <c r="B18" s="18"/>
      <c r="C18" s="42"/>
      <c r="D18" s="64"/>
      <c r="E18" s="52"/>
      <c r="F18" s="49">
        <f t="shared" si="6"/>
        <v>0</v>
      </c>
      <c r="G18" s="54">
        <f t="shared" si="8"/>
        <v>0</v>
      </c>
      <c r="H18" s="6" t="e">
        <f t="shared" si="1"/>
        <v>#DIV/0!</v>
      </c>
      <c r="I18" s="51" t="e">
        <f t="shared" si="2"/>
        <v>#DIV/0!</v>
      </c>
      <c r="J18" s="63" t="e">
        <f t="shared" si="7"/>
        <v>#DIV/0!</v>
      </c>
      <c r="L18" s="5">
        <f t="shared" si="3"/>
        <v>0</v>
      </c>
    </row>
    <row r="19" spans="1:12">
      <c r="A19" s="11"/>
      <c r="B19" s="18"/>
      <c r="C19" s="42"/>
      <c r="D19" s="64"/>
      <c r="E19" s="52"/>
      <c r="F19" s="49">
        <f t="shared" si="6"/>
        <v>0</v>
      </c>
      <c r="G19" s="54">
        <f t="shared" si="8"/>
        <v>0</v>
      </c>
      <c r="H19" s="6" t="e">
        <f t="shared" si="1"/>
        <v>#DIV/0!</v>
      </c>
      <c r="I19" s="51" t="e">
        <f t="shared" si="2"/>
        <v>#DIV/0!</v>
      </c>
      <c r="J19" s="63" t="e">
        <f t="shared" si="7"/>
        <v>#DIV/0!</v>
      </c>
      <c r="L19" s="5">
        <f t="shared" si="3"/>
        <v>0</v>
      </c>
    </row>
    <row r="20" spans="1:12">
      <c r="A20" s="12"/>
      <c r="B20" s="18"/>
      <c r="C20" s="42"/>
      <c r="D20" s="64"/>
      <c r="E20" s="52"/>
      <c r="F20" s="49">
        <f t="shared" si="6"/>
        <v>0</v>
      </c>
      <c r="G20" s="54">
        <f t="shared" si="8"/>
        <v>0</v>
      </c>
      <c r="H20" s="6" t="e">
        <f t="shared" si="1"/>
        <v>#DIV/0!</v>
      </c>
      <c r="I20" s="51" t="e">
        <f t="shared" si="2"/>
        <v>#DIV/0!</v>
      </c>
      <c r="J20" s="63" t="e">
        <f t="shared" si="7"/>
        <v>#DIV/0!</v>
      </c>
      <c r="L20" s="5">
        <f t="shared" si="3"/>
        <v>0</v>
      </c>
    </row>
    <row r="21" spans="1:12">
      <c r="A21" s="12"/>
      <c r="B21" s="18"/>
      <c r="C21" s="42"/>
      <c r="D21" s="64"/>
      <c r="E21" s="52"/>
      <c r="F21" s="49">
        <f t="shared" si="6"/>
        <v>0</v>
      </c>
      <c r="G21" s="54">
        <f t="shared" si="8"/>
        <v>0</v>
      </c>
      <c r="H21" s="6" t="e">
        <f t="shared" si="1"/>
        <v>#DIV/0!</v>
      </c>
      <c r="I21" s="51" t="e">
        <f t="shared" si="2"/>
        <v>#DIV/0!</v>
      </c>
      <c r="J21" s="63" t="e">
        <f t="shared" si="7"/>
        <v>#DIV/0!</v>
      </c>
      <c r="L21" s="5">
        <f t="shared" si="3"/>
        <v>0</v>
      </c>
    </row>
    <row r="22" spans="1:12">
      <c r="A22" s="12"/>
      <c r="B22" s="18"/>
      <c r="C22" s="42"/>
      <c r="D22" s="64"/>
      <c r="E22" s="52"/>
      <c r="F22" s="49">
        <f t="shared" si="6"/>
        <v>0</v>
      </c>
      <c r="G22" s="54">
        <f t="shared" si="8"/>
        <v>0</v>
      </c>
      <c r="H22" s="6" t="e">
        <f t="shared" si="1"/>
        <v>#DIV/0!</v>
      </c>
      <c r="I22" s="51" t="e">
        <f t="shared" si="2"/>
        <v>#DIV/0!</v>
      </c>
      <c r="J22" s="63" t="e">
        <f t="shared" si="7"/>
        <v>#DIV/0!</v>
      </c>
      <c r="L22" s="5">
        <f t="shared" si="3"/>
        <v>0</v>
      </c>
    </row>
    <row r="23" spans="1:12">
      <c r="A23" s="12"/>
      <c r="B23" s="18"/>
      <c r="C23" s="42"/>
      <c r="D23" s="64"/>
      <c r="E23" s="52"/>
      <c r="F23" s="49">
        <f t="shared" si="6"/>
        <v>0</v>
      </c>
      <c r="G23" s="54">
        <f t="shared" si="8"/>
        <v>0</v>
      </c>
      <c r="H23" s="6" t="e">
        <f t="shared" si="1"/>
        <v>#DIV/0!</v>
      </c>
      <c r="I23" s="51" t="e">
        <f t="shared" si="2"/>
        <v>#DIV/0!</v>
      </c>
      <c r="J23" s="63" t="e">
        <f t="shared" si="7"/>
        <v>#DIV/0!</v>
      </c>
      <c r="L23" s="5">
        <f t="shared" si="3"/>
        <v>0</v>
      </c>
    </row>
    <row r="24" spans="1:12">
      <c r="A24" s="12"/>
      <c r="B24" s="18"/>
      <c r="C24" s="42"/>
      <c r="D24" s="64"/>
      <c r="E24" s="52"/>
      <c r="F24" s="49">
        <f t="shared" si="6"/>
        <v>0</v>
      </c>
      <c r="G24" s="54">
        <f t="shared" si="8"/>
        <v>0</v>
      </c>
      <c r="H24" s="6" t="e">
        <f t="shared" si="1"/>
        <v>#DIV/0!</v>
      </c>
      <c r="I24" s="51" t="e">
        <f t="shared" si="2"/>
        <v>#DIV/0!</v>
      </c>
      <c r="J24" s="63" t="e">
        <f t="shared" si="7"/>
        <v>#DIV/0!</v>
      </c>
      <c r="L24" s="5">
        <f t="shared" si="3"/>
        <v>0</v>
      </c>
    </row>
    <row r="25" spans="1:12">
      <c r="A25" s="12"/>
      <c r="B25" s="18"/>
      <c r="C25" s="42"/>
      <c r="D25" s="64"/>
      <c r="E25" s="52"/>
      <c r="F25" s="49">
        <f t="shared" si="6"/>
        <v>0</v>
      </c>
      <c r="G25" s="54">
        <f t="shared" si="8"/>
        <v>0</v>
      </c>
      <c r="H25" s="6" t="e">
        <f t="shared" si="1"/>
        <v>#DIV/0!</v>
      </c>
      <c r="I25" s="51" t="e">
        <f t="shared" si="2"/>
        <v>#DIV/0!</v>
      </c>
      <c r="J25" s="63" t="e">
        <f t="shared" si="7"/>
        <v>#DIV/0!</v>
      </c>
      <c r="L25" s="5">
        <f t="shared" si="3"/>
        <v>0</v>
      </c>
    </row>
    <row r="26" spans="1:12">
      <c r="A26" s="12"/>
      <c r="B26" s="18"/>
      <c r="C26" s="42"/>
      <c r="D26" s="64"/>
      <c r="E26" s="52"/>
      <c r="F26" s="49">
        <f t="shared" si="6"/>
        <v>0</v>
      </c>
      <c r="G26" s="54">
        <f t="shared" si="8"/>
        <v>0</v>
      </c>
      <c r="H26" s="6" t="e">
        <f t="shared" si="1"/>
        <v>#DIV/0!</v>
      </c>
      <c r="I26" s="51" t="e">
        <f t="shared" si="2"/>
        <v>#DIV/0!</v>
      </c>
      <c r="J26" s="63" t="e">
        <f t="shared" si="7"/>
        <v>#DIV/0!</v>
      </c>
      <c r="L26" s="5">
        <f t="shared" si="3"/>
        <v>0</v>
      </c>
    </row>
    <row r="27" spans="1:12">
      <c r="A27" s="12"/>
      <c r="B27" s="18"/>
      <c r="C27" s="42"/>
      <c r="D27" s="64"/>
      <c r="E27" s="52"/>
      <c r="F27" s="49">
        <f t="shared" si="6"/>
        <v>0</v>
      </c>
      <c r="G27" s="54">
        <f t="shared" si="8"/>
        <v>0</v>
      </c>
      <c r="H27" s="6" t="e">
        <f t="shared" si="1"/>
        <v>#DIV/0!</v>
      </c>
      <c r="I27" s="51" t="e">
        <f t="shared" si="2"/>
        <v>#DIV/0!</v>
      </c>
      <c r="J27" s="63" t="e">
        <f t="shared" si="7"/>
        <v>#DIV/0!</v>
      </c>
      <c r="L27" s="5">
        <f t="shared" si="3"/>
        <v>0</v>
      </c>
    </row>
    <row r="28" spans="1:12">
      <c r="A28" s="12"/>
      <c r="B28" s="18"/>
      <c r="C28" s="42"/>
      <c r="D28" s="64"/>
      <c r="E28" s="52"/>
      <c r="F28" s="49">
        <f t="shared" si="6"/>
        <v>0</v>
      </c>
      <c r="G28" s="54">
        <f t="shared" si="8"/>
        <v>0</v>
      </c>
      <c r="H28" s="6" t="e">
        <f t="shared" si="1"/>
        <v>#DIV/0!</v>
      </c>
      <c r="I28" s="51" t="e">
        <f t="shared" si="2"/>
        <v>#DIV/0!</v>
      </c>
      <c r="J28" s="63" t="e">
        <f t="shared" si="7"/>
        <v>#DIV/0!</v>
      </c>
      <c r="L28" s="5">
        <f t="shared" si="3"/>
        <v>0</v>
      </c>
    </row>
    <row r="29" spans="1:12">
      <c r="A29" s="12"/>
      <c r="B29" s="18"/>
      <c r="C29" s="42"/>
      <c r="D29" s="64"/>
      <c r="E29" s="52"/>
      <c r="F29" s="49">
        <f t="shared" si="6"/>
        <v>0</v>
      </c>
      <c r="G29" s="54">
        <f t="shared" si="8"/>
        <v>0</v>
      </c>
      <c r="H29" s="6" t="e">
        <f t="shared" si="1"/>
        <v>#DIV/0!</v>
      </c>
      <c r="I29" s="51" t="e">
        <f t="shared" si="2"/>
        <v>#DIV/0!</v>
      </c>
      <c r="J29" s="63" t="e">
        <f t="shared" si="7"/>
        <v>#DIV/0!</v>
      </c>
      <c r="L29" s="5">
        <f t="shared" si="3"/>
        <v>0</v>
      </c>
    </row>
    <row r="30" spans="1:12">
      <c r="A30" s="12"/>
      <c r="B30" s="18"/>
      <c r="C30" s="42"/>
      <c r="D30" s="64"/>
      <c r="E30" s="52"/>
      <c r="F30" s="49">
        <f t="shared" si="6"/>
        <v>0</v>
      </c>
      <c r="G30" s="54">
        <f t="shared" si="8"/>
        <v>0</v>
      </c>
      <c r="H30" s="6" t="e">
        <f t="shared" si="1"/>
        <v>#DIV/0!</v>
      </c>
      <c r="I30" s="51" t="e">
        <f t="shared" si="2"/>
        <v>#DIV/0!</v>
      </c>
      <c r="J30" s="63" t="e">
        <f t="shared" si="7"/>
        <v>#DIV/0!</v>
      </c>
      <c r="L30" s="5">
        <f t="shared" si="3"/>
        <v>0</v>
      </c>
    </row>
    <row r="31" spans="1:12">
      <c r="A31" s="12"/>
      <c r="B31" s="18"/>
      <c r="C31" s="42"/>
      <c r="D31" s="64"/>
      <c r="E31" s="52"/>
      <c r="F31" s="49">
        <f t="shared" si="6"/>
        <v>0</v>
      </c>
      <c r="G31" s="54">
        <f t="shared" si="8"/>
        <v>0</v>
      </c>
      <c r="H31" s="6" t="e">
        <f t="shared" si="1"/>
        <v>#DIV/0!</v>
      </c>
      <c r="I31" s="51" t="e">
        <f t="shared" si="2"/>
        <v>#DIV/0!</v>
      </c>
      <c r="J31" s="63" t="e">
        <f t="shared" si="7"/>
        <v>#DIV/0!</v>
      </c>
      <c r="L31" s="5">
        <f t="shared" si="3"/>
        <v>0</v>
      </c>
    </row>
    <row r="32" spans="1:12">
      <c r="A32" s="12"/>
      <c r="B32" s="18"/>
      <c r="C32" s="42"/>
      <c r="D32" s="64"/>
      <c r="E32" s="52"/>
      <c r="F32" s="49">
        <f t="shared" si="6"/>
        <v>0</v>
      </c>
      <c r="G32" s="54">
        <f t="shared" si="8"/>
        <v>0</v>
      </c>
      <c r="H32" s="6" t="e">
        <f t="shared" si="1"/>
        <v>#DIV/0!</v>
      </c>
      <c r="I32" s="51" t="e">
        <f t="shared" si="2"/>
        <v>#DIV/0!</v>
      </c>
      <c r="J32" s="63" t="e">
        <f t="shared" si="7"/>
        <v>#DIV/0!</v>
      </c>
      <c r="L32" s="5">
        <f t="shared" si="3"/>
        <v>0</v>
      </c>
    </row>
    <row r="33" spans="1:12">
      <c r="A33" s="12"/>
      <c r="B33" s="18"/>
      <c r="C33" s="42"/>
      <c r="D33" s="64"/>
      <c r="E33" s="52"/>
      <c r="F33" s="49">
        <f t="shared" si="6"/>
        <v>0</v>
      </c>
      <c r="G33" s="54">
        <f t="shared" si="8"/>
        <v>0</v>
      </c>
      <c r="H33" s="6" t="e">
        <f t="shared" si="1"/>
        <v>#DIV/0!</v>
      </c>
      <c r="I33" s="51" t="e">
        <f t="shared" si="2"/>
        <v>#DIV/0!</v>
      </c>
      <c r="J33" s="63" t="e">
        <f t="shared" si="7"/>
        <v>#DIV/0!</v>
      </c>
      <c r="L33" s="5">
        <f t="shared" si="3"/>
        <v>0</v>
      </c>
    </row>
    <row r="34" spans="1:12">
      <c r="A34" s="12"/>
      <c r="B34" s="18"/>
      <c r="C34" s="42"/>
      <c r="D34" s="64"/>
      <c r="E34" s="52"/>
      <c r="F34" s="49">
        <f t="shared" si="6"/>
        <v>0</v>
      </c>
      <c r="G34" s="54">
        <f t="shared" si="8"/>
        <v>0</v>
      </c>
      <c r="H34" s="6" t="e">
        <f t="shared" si="1"/>
        <v>#DIV/0!</v>
      </c>
      <c r="I34" s="51" t="e">
        <f t="shared" si="2"/>
        <v>#DIV/0!</v>
      </c>
      <c r="J34" s="63" t="e">
        <f t="shared" si="7"/>
        <v>#DIV/0!</v>
      </c>
      <c r="L34" s="5">
        <f t="shared" si="3"/>
        <v>0</v>
      </c>
    </row>
    <row r="35" spans="1:12">
      <c r="A35" s="12"/>
      <c r="B35" s="18"/>
      <c r="C35" s="42"/>
      <c r="D35" s="64"/>
      <c r="E35" s="52"/>
      <c r="F35" s="49">
        <f t="shared" si="6"/>
        <v>0</v>
      </c>
      <c r="G35" s="54">
        <f t="shared" si="8"/>
        <v>0</v>
      </c>
      <c r="H35" s="6" t="e">
        <f t="shared" si="1"/>
        <v>#DIV/0!</v>
      </c>
      <c r="I35" s="51" t="e">
        <f t="shared" si="2"/>
        <v>#DIV/0!</v>
      </c>
      <c r="J35" s="63" t="e">
        <f t="shared" si="7"/>
        <v>#DIV/0!</v>
      </c>
      <c r="L35" s="5">
        <f t="shared" si="3"/>
        <v>0</v>
      </c>
    </row>
    <row r="36" spans="1:12">
      <c r="A36" s="12"/>
      <c r="B36" s="18"/>
      <c r="C36" s="42"/>
      <c r="D36" s="64"/>
      <c r="E36" s="52"/>
      <c r="F36" s="49">
        <f t="shared" si="6"/>
        <v>0</v>
      </c>
      <c r="G36" s="54">
        <f t="shared" si="8"/>
        <v>0</v>
      </c>
      <c r="H36" s="6" t="e">
        <f t="shared" si="1"/>
        <v>#DIV/0!</v>
      </c>
      <c r="I36" s="51" t="e">
        <f t="shared" si="2"/>
        <v>#DIV/0!</v>
      </c>
      <c r="J36" s="63" t="e">
        <f t="shared" si="7"/>
        <v>#DIV/0!</v>
      </c>
      <c r="L36" s="5">
        <f t="shared" si="3"/>
        <v>0</v>
      </c>
    </row>
    <row r="37" spans="1:12">
      <c r="A37" s="12"/>
      <c r="B37" s="18"/>
      <c r="C37" s="42"/>
      <c r="D37" s="64"/>
      <c r="E37" s="52"/>
      <c r="F37" s="49">
        <f t="shared" si="6"/>
        <v>0</v>
      </c>
      <c r="G37" s="54">
        <f t="shared" si="8"/>
        <v>0</v>
      </c>
      <c r="H37" s="6" t="e">
        <f t="shared" si="1"/>
        <v>#DIV/0!</v>
      </c>
      <c r="I37" s="51" t="e">
        <f t="shared" si="2"/>
        <v>#DIV/0!</v>
      </c>
      <c r="J37" s="63" t="e">
        <f t="shared" si="7"/>
        <v>#DIV/0!</v>
      </c>
      <c r="L37" s="5">
        <f t="shared" si="3"/>
        <v>0</v>
      </c>
    </row>
    <row r="38" spans="1:12">
      <c r="A38" s="12"/>
      <c r="B38" s="18"/>
      <c r="C38" s="42"/>
      <c r="D38" s="64"/>
      <c r="E38" s="52"/>
      <c r="F38" s="49">
        <f t="shared" si="6"/>
        <v>0</v>
      </c>
      <c r="G38" s="54">
        <f t="shared" si="8"/>
        <v>0</v>
      </c>
      <c r="H38" s="6" t="e">
        <f t="shared" si="1"/>
        <v>#DIV/0!</v>
      </c>
      <c r="I38" s="51" t="e">
        <f t="shared" si="2"/>
        <v>#DIV/0!</v>
      </c>
      <c r="J38" s="63" t="e">
        <f t="shared" si="7"/>
        <v>#DIV/0!</v>
      </c>
      <c r="L38" s="5">
        <f t="shared" si="3"/>
        <v>0</v>
      </c>
    </row>
    <row r="39" spans="1:12">
      <c r="A39" s="12"/>
      <c r="B39" s="18"/>
      <c r="C39" s="42"/>
      <c r="D39" s="64"/>
      <c r="E39" s="52"/>
      <c r="F39" s="49">
        <f t="shared" si="6"/>
        <v>0</v>
      </c>
      <c r="G39" s="54">
        <f t="shared" si="8"/>
        <v>0</v>
      </c>
      <c r="H39" s="6" t="e">
        <f t="shared" si="1"/>
        <v>#DIV/0!</v>
      </c>
      <c r="I39" s="51" t="e">
        <f t="shared" si="2"/>
        <v>#DIV/0!</v>
      </c>
      <c r="J39" s="63" t="e">
        <f t="shared" si="7"/>
        <v>#DIV/0!</v>
      </c>
      <c r="L39" s="5">
        <f t="shared" si="3"/>
        <v>0</v>
      </c>
    </row>
    <row r="40" spans="1:12">
      <c r="A40" s="12"/>
      <c r="B40" s="18"/>
      <c r="C40" s="42"/>
      <c r="D40" s="64"/>
      <c r="E40" s="52"/>
      <c r="F40" s="49">
        <f t="shared" si="6"/>
        <v>0</v>
      </c>
      <c r="G40" s="54">
        <f t="shared" si="8"/>
        <v>0</v>
      </c>
      <c r="H40" s="6" t="e">
        <f t="shared" si="1"/>
        <v>#DIV/0!</v>
      </c>
      <c r="I40" s="51" t="e">
        <f t="shared" si="2"/>
        <v>#DIV/0!</v>
      </c>
      <c r="J40" s="63" t="e">
        <f t="shared" si="7"/>
        <v>#DIV/0!</v>
      </c>
      <c r="L40" s="5">
        <f t="shared" si="3"/>
        <v>0</v>
      </c>
    </row>
    <row r="41" spans="1:12">
      <c r="A41" s="12"/>
      <c r="B41" s="18"/>
      <c r="C41" s="42"/>
      <c r="D41" s="64"/>
      <c r="E41" s="52"/>
      <c r="F41" s="49">
        <f t="shared" si="6"/>
        <v>0</v>
      </c>
      <c r="G41" s="54">
        <f t="shared" si="8"/>
        <v>0</v>
      </c>
      <c r="H41" s="6" t="e">
        <f t="shared" si="1"/>
        <v>#DIV/0!</v>
      </c>
      <c r="I41" s="51" t="e">
        <f t="shared" si="2"/>
        <v>#DIV/0!</v>
      </c>
      <c r="J41" s="63" t="e">
        <f t="shared" si="7"/>
        <v>#DIV/0!</v>
      </c>
      <c r="L41" s="5">
        <f t="shared" si="3"/>
        <v>0</v>
      </c>
    </row>
    <row r="42" spans="1:12">
      <c r="A42" s="12"/>
      <c r="B42" s="18"/>
      <c r="C42" s="42"/>
      <c r="D42" s="64"/>
      <c r="E42" s="52"/>
      <c r="F42" s="49">
        <f t="shared" si="6"/>
        <v>0</v>
      </c>
      <c r="G42" s="54">
        <f t="shared" si="8"/>
        <v>0</v>
      </c>
      <c r="H42" s="6" t="e">
        <f t="shared" si="1"/>
        <v>#DIV/0!</v>
      </c>
      <c r="I42" s="51" t="e">
        <f t="shared" si="2"/>
        <v>#DIV/0!</v>
      </c>
      <c r="J42" s="63" t="e">
        <f t="shared" si="7"/>
        <v>#DIV/0!</v>
      </c>
      <c r="L42" s="5">
        <f t="shared" si="3"/>
        <v>0</v>
      </c>
    </row>
    <row r="43" spans="1:12">
      <c r="A43" s="12"/>
      <c r="B43" s="18"/>
      <c r="C43" s="42"/>
      <c r="D43" s="64"/>
      <c r="E43" s="52"/>
      <c r="F43" s="49">
        <f t="shared" si="6"/>
        <v>0</v>
      </c>
      <c r="G43" s="54">
        <f t="shared" si="8"/>
        <v>0</v>
      </c>
      <c r="H43" s="6" t="e">
        <f t="shared" si="1"/>
        <v>#DIV/0!</v>
      </c>
      <c r="I43" s="51" t="e">
        <f t="shared" si="2"/>
        <v>#DIV/0!</v>
      </c>
      <c r="J43" s="63" t="e">
        <f t="shared" si="7"/>
        <v>#DIV/0!</v>
      </c>
      <c r="L43" s="5">
        <f t="shared" si="3"/>
        <v>0</v>
      </c>
    </row>
    <row r="44" spans="1:12">
      <c r="A44" s="12"/>
      <c r="B44" s="18"/>
      <c r="C44" s="42"/>
      <c r="D44" s="64"/>
      <c r="E44" s="52"/>
      <c r="F44" s="49">
        <f t="shared" si="6"/>
        <v>0</v>
      </c>
      <c r="G44" s="54">
        <f t="shared" si="8"/>
        <v>0</v>
      </c>
      <c r="H44" s="6" t="e">
        <f t="shared" si="1"/>
        <v>#DIV/0!</v>
      </c>
      <c r="I44" s="51" t="e">
        <f t="shared" si="2"/>
        <v>#DIV/0!</v>
      </c>
      <c r="J44" s="63" t="e">
        <f t="shared" si="7"/>
        <v>#DIV/0!</v>
      </c>
      <c r="L44" s="5">
        <f t="shared" si="3"/>
        <v>0</v>
      </c>
    </row>
    <row r="45" spans="1:12">
      <c r="A45" s="12"/>
      <c r="B45" s="18"/>
      <c r="C45" s="42"/>
      <c r="D45" s="64"/>
      <c r="E45" s="52"/>
      <c r="F45" s="49">
        <f t="shared" si="6"/>
        <v>0</v>
      </c>
      <c r="G45" s="54">
        <f t="shared" si="8"/>
        <v>0</v>
      </c>
      <c r="H45" s="6" t="e">
        <f t="shared" si="1"/>
        <v>#DIV/0!</v>
      </c>
      <c r="I45" s="51" t="e">
        <f t="shared" si="2"/>
        <v>#DIV/0!</v>
      </c>
      <c r="J45" s="63" t="e">
        <f t="shared" si="7"/>
        <v>#DIV/0!</v>
      </c>
      <c r="L45" s="5">
        <f t="shared" si="3"/>
        <v>0</v>
      </c>
    </row>
    <row r="46" spans="1:12">
      <c r="A46" s="12"/>
      <c r="B46" s="18"/>
      <c r="C46" s="42"/>
      <c r="D46" s="64"/>
      <c r="E46" s="52"/>
      <c r="F46" s="49">
        <f t="shared" si="6"/>
        <v>0</v>
      </c>
      <c r="G46" s="54">
        <f t="shared" si="8"/>
        <v>0</v>
      </c>
      <c r="H46" s="6" t="e">
        <f t="shared" si="1"/>
        <v>#DIV/0!</v>
      </c>
      <c r="I46" s="51" t="e">
        <f t="shared" si="2"/>
        <v>#DIV/0!</v>
      </c>
      <c r="J46" s="63" t="e">
        <f t="shared" si="7"/>
        <v>#DIV/0!</v>
      </c>
      <c r="L46" s="5">
        <f t="shared" si="3"/>
        <v>0</v>
      </c>
    </row>
    <row r="47" spans="1:12">
      <c r="A47" s="12"/>
      <c r="B47" s="18"/>
      <c r="C47" s="42"/>
      <c r="D47" s="64"/>
      <c r="E47" s="52"/>
      <c r="F47" s="49">
        <f t="shared" si="6"/>
        <v>0</v>
      </c>
      <c r="G47" s="54">
        <f t="shared" si="8"/>
        <v>0</v>
      </c>
      <c r="H47" s="6" t="e">
        <f t="shared" si="1"/>
        <v>#DIV/0!</v>
      </c>
      <c r="I47" s="51" t="e">
        <f t="shared" si="2"/>
        <v>#DIV/0!</v>
      </c>
      <c r="J47" s="63" t="e">
        <f t="shared" si="7"/>
        <v>#DIV/0!</v>
      </c>
      <c r="L47" s="5">
        <f t="shared" si="3"/>
        <v>0</v>
      </c>
    </row>
    <row r="48" spans="1:12">
      <c r="A48" s="12"/>
      <c r="B48" s="18"/>
      <c r="C48" s="42"/>
      <c r="D48" s="64"/>
      <c r="E48" s="52"/>
      <c r="F48" s="49">
        <f t="shared" si="6"/>
        <v>0</v>
      </c>
      <c r="G48" s="54">
        <f t="shared" si="8"/>
        <v>0</v>
      </c>
      <c r="H48" s="6" t="e">
        <f t="shared" si="1"/>
        <v>#DIV/0!</v>
      </c>
      <c r="I48" s="51" t="e">
        <f t="shared" si="2"/>
        <v>#DIV/0!</v>
      </c>
      <c r="J48" s="63" t="e">
        <f t="shared" si="7"/>
        <v>#DIV/0!</v>
      </c>
      <c r="L48" s="5">
        <f t="shared" si="3"/>
        <v>0</v>
      </c>
    </row>
    <row r="49" spans="1:12">
      <c r="A49" s="12"/>
      <c r="B49" s="18"/>
      <c r="C49" s="42"/>
      <c r="D49" s="64"/>
      <c r="E49" s="52"/>
      <c r="F49" s="49">
        <f t="shared" si="6"/>
        <v>0</v>
      </c>
      <c r="G49" s="54">
        <f t="shared" si="8"/>
        <v>0</v>
      </c>
      <c r="H49" s="6" t="e">
        <f t="shared" si="1"/>
        <v>#DIV/0!</v>
      </c>
      <c r="I49" s="51" t="e">
        <f t="shared" si="2"/>
        <v>#DIV/0!</v>
      </c>
      <c r="J49" s="63" t="e">
        <f t="shared" si="7"/>
        <v>#DIV/0!</v>
      </c>
      <c r="L49" s="5">
        <f t="shared" si="3"/>
        <v>0</v>
      </c>
    </row>
    <row r="50" spans="1:12">
      <c r="A50" s="12"/>
      <c r="B50" s="18"/>
      <c r="C50" s="42"/>
      <c r="D50" s="64"/>
      <c r="E50" s="52"/>
      <c r="F50" s="49">
        <f t="shared" si="6"/>
        <v>0</v>
      </c>
      <c r="G50" s="54">
        <f t="shared" si="8"/>
        <v>0</v>
      </c>
      <c r="H50" s="6" t="e">
        <f t="shared" si="1"/>
        <v>#DIV/0!</v>
      </c>
      <c r="I50" s="51" t="e">
        <f t="shared" si="2"/>
        <v>#DIV/0!</v>
      </c>
      <c r="J50" s="63" t="e">
        <f t="shared" si="7"/>
        <v>#DIV/0!</v>
      </c>
      <c r="L50" s="5">
        <f t="shared" si="3"/>
        <v>0</v>
      </c>
    </row>
    <row r="51" spans="1:12" ht="16" thickBot="1">
      <c r="A51" s="13"/>
      <c r="B51" s="19"/>
      <c r="C51" s="43"/>
      <c r="D51" s="65"/>
      <c r="E51" s="66"/>
      <c r="F51" s="67">
        <f t="shared" si="6"/>
        <v>0</v>
      </c>
      <c r="G51" s="68">
        <f t="shared" si="8"/>
        <v>0</v>
      </c>
      <c r="H51" s="69" t="e">
        <f t="shared" si="1"/>
        <v>#DIV/0!</v>
      </c>
      <c r="I51" s="70" t="e">
        <f t="shared" si="2"/>
        <v>#DIV/0!</v>
      </c>
      <c r="J51" s="71" t="e">
        <f t="shared" si="7"/>
        <v>#DIV/0!</v>
      </c>
      <c r="L51" s="5">
        <f t="shared" si="3"/>
        <v>0</v>
      </c>
    </row>
  </sheetData>
  <mergeCells count="2">
    <mergeCell ref="A3:J3"/>
    <mergeCell ref="L3:M3"/>
  </mergeCells>
  <conditionalFormatting sqref="M9:M16">
    <cfRule type="colorScale" priority="2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S9:S16">
    <cfRule type="colorScale" priority="2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T7:T16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Lukáš Jurečka</dc:creator>
  <cp:lastModifiedBy>Adam Moravec</cp:lastModifiedBy>
  <dcterms:created xsi:type="dcterms:W3CDTF">2025-12-08T14:41:07Z</dcterms:created>
  <dcterms:modified xsi:type="dcterms:W3CDTF">2026-01-18T11:29:19Z</dcterms:modified>
</cp:coreProperties>
</file>